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资金分配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<sst xmlns="http://schemas.openxmlformats.org/spreadsheetml/2006/main" count="142" uniqueCount="94">
  <si>
    <t>附件：</t>
  </si>
  <si>
    <t>调整后项目投资概算表</t>
  </si>
  <si>
    <t>序号</t>
  </si>
  <si>
    <t>建设内容</t>
  </si>
  <si>
    <t>单位</t>
  </si>
  <si>
    <t>批复情况</t>
  </si>
  <si>
    <t>调整情况</t>
  </si>
  <si>
    <t>其中</t>
  </si>
  <si>
    <t>数量</t>
  </si>
  <si>
    <t>单价（元）</t>
  </si>
  <si>
    <t>合计   （万元）</t>
  </si>
  <si>
    <t>合计    （万元）</t>
  </si>
  <si>
    <t>中央投资
（万元）</t>
  </si>
  <si>
    <t>地方配套
（万元）</t>
  </si>
  <si>
    <t>一</t>
  </si>
  <si>
    <t>工程费用</t>
  </si>
  <si>
    <t>实验室环境配套系统</t>
  </si>
  <si>
    <t>水生生物保护功能区</t>
  </si>
  <si>
    <r>
      <t>m</t>
    </r>
    <r>
      <rPr>
        <vertAlign val="superscript"/>
        <sz val="10"/>
        <color rgb="FF000000"/>
        <rFont val="仿宋_GB2312"/>
        <charset val="134"/>
      </rPr>
      <t>2</t>
    </r>
  </si>
  <si>
    <t>1.1.1</t>
  </si>
  <si>
    <t>生理生化实验室</t>
  </si>
  <si>
    <t>1.1.2</t>
  </si>
  <si>
    <t>分子生物学实验室</t>
  </si>
  <si>
    <t>1.1.3</t>
  </si>
  <si>
    <t>生物样本（基因）库</t>
  </si>
  <si>
    <t>1.1.4</t>
  </si>
  <si>
    <t>行为生态学实验室</t>
  </si>
  <si>
    <t>1.1.5</t>
  </si>
  <si>
    <t>生物培养实验室</t>
  </si>
  <si>
    <t>1.1.6</t>
  </si>
  <si>
    <t>健康养殖室</t>
  </si>
  <si>
    <t>1.1.7</t>
  </si>
  <si>
    <t>组织营养分析实验室</t>
  </si>
  <si>
    <t>1.1.8</t>
  </si>
  <si>
    <t>综合功能室</t>
  </si>
  <si>
    <t>生态环境保护功能区</t>
  </si>
  <si>
    <t>1.2.1</t>
  </si>
  <si>
    <t>样品储藏室</t>
  </si>
  <si>
    <t>1.2.2</t>
  </si>
  <si>
    <t>预处理实验室</t>
  </si>
  <si>
    <t>1.2.3</t>
  </si>
  <si>
    <t>显微观察实验室</t>
  </si>
  <si>
    <t>1.2.4</t>
  </si>
  <si>
    <t>理化分析实验室</t>
  </si>
  <si>
    <t>1.2.5</t>
  </si>
  <si>
    <t>在线遥感实验室</t>
  </si>
  <si>
    <t>1.3.1</t>
  </si>
  <si>
    <t>标准物质药品室</t>
  </si>
  <si>
    <t>1.3.2</t>
  </si>
  <si>
    <t>实验室仓库</t>
  </si>
  <si>
    <t>1.3.3</t>
  </si>
  <si>
    <t>一层综合（走廊）</t>
  </si>
  <si>
    <t>1.3.4</t>
  </si>
  <si>
    <t>二层综合（走廊）</t>
  </si>
  <si>
    <t>1.3.5</t>
  </si>
  <si>
    <t>三层综合（走廊）</t>
  </si>
  <si>
    <t>1.3.6</t>
  </si>
  <si>
    <t>其他环境配套系统</t>
  </si>
  <si>
    <t>项</t>
  </si>
  <si>
    <t>实验室功能系统</t>
  </si>
  <si>
    <t>2.1.1</t>
  </si>
  <si>
    <t>2.1.2</t>
  </si>
  <si>
    <t>2.1.3</t>
  </si>
  <si>
    <t>2.1.4</t>
  </si>
  <si>
    <t>行为动态实验室</t>
  </si>
  <si>
    <t>2.1.5</t>
  </si>
  <si>
    <t>生物培养室</t>
  </si>
  <si>
    <t>2.1.6</t>
  </si>
  <si>
    <t>2.1.7</t>
  </si>
  <si>
    <t>2.2.1</t>
  </si>
  <si>
    <t>样品储存室</t>
  </si>
  <si>
    <t>2.2.2</t>
  </si>
  <si>
    <t>2.2.3</t>
  </si>
  <si>
    <t>显微分析实验室</t>
  </si>
  <si>
    <t>2.2.4</t>
  </si>
  <si>
    <t>2.2.5</t>
  </si>
  <si>
    <t>配套功能区</t>
  </si>
  <si>
    <t>2.3.1</t>
  </si>
  <si>
    <t>标准物质/药品室</t>
  </si>
  <si>
    <t>2.3.2</t>
  </si>
  <si>
    <t>有害废物暂存柜系统</t>
  </si>
  <si>
    <t>二</t>
  </si>
  <si>
    <t>工程建设其他费用</t>
  </si>
  <si>
    <t>项目建设管理费</t>
  </si>
  <si>
    <t>工程监理费</t>
  </si>
  <si>
    <t>财务监理费</t>
  </si>
  <si>
    <t>前期工作费</t>
  </si>
  <si>
    <t>设计费</t>
  </si>
  <si>
    <t>招标代理服务费</t>
  </si>
  <si>
    <t>审计费</t>
  </si>
  <si>
    <t>三</t>
  </si>
  <si>
    <t>预备费</t>
  </si>
  <si>
    <t>四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</si>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</sst>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\ \ 0.00_ "/>
    <numFmt numFmtId="178" formatCode="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方正小标宋简体"/>
      <charset val="134"/>
    </font>
    <font>
      <b/>
      <sz val="10"/>
      <color theme="1"/>
      <name val="仿宋_GB2312"/>
      <charset val="134"/>
    </font>
    <font>
      <b/>
      <sz val="10"/>
      <color rgb="FF000000"/>
      <name val="仿宋_GB2312"/>
      <charset val="134"/>
    </font>
    <font>
      <sz val="10"/>
      <color rgb="FF000000"/>
      <name val="仿宋_GB2312"/>
      <charset val="134"/>
    </font>
    <font>
      <sz val="10"/>
      <color theme="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10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176" fontId="5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178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7"/>
  <sheetViews>
    <sheetView tabSelected="1" zoomScale="120" zoomScaleNormal="120" workbookViewId="0">
      <selection activeCell="N19" sqref="N19"/>
    </sheetView>
  </sheetViews>
  <sheetFormatPr defaultColWidth="9" defaultRowHeight="13.5"/>
  <cols>
    <col min="1" max="1" width="6.25" style="2" customWidth="1"/>
    <col min="2" max="2" width="18.25" style="2" customWidth="1"/>
    <col min="3" max="3" width="3.625" style="2" customWidth="1"/>
    <col min="4" max="4" width="9.125" style="2" hidden="1" customWidth="1"/>
    <col min="5" max="5" width="11.75" style="2" hidden="1" customWidth="1"/>
    <col min="6" max="6" width="9.875" style="2" hidden="1" customWidth="1"/>
    <col min="7" max="7" width="7.375" style="2" customWidth="1"/>
    <col min="8" max="8" width="10.375" style="2" customWidth="1"/>
    <col min="9" max="10" width="9.25" style="3" customWidth="1"/>
    <col min="11" max="11" width="9.875" style="3" customWidth="1"/>
  </cols>
  <sheetData>
    <row r="1" spans="1:1">
      <c r="A1" s="2" t="s">
        <v>0</v>
      </c>
    </row>
    <row r="2" ht="27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8" customHeight="1" spans="1:11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ht="19.5" customHeight="1" spans="1:11">
      <c r="A4" s="5" t="s">
        <v>2</v>
      </c>
      <c r="B4" s="5" t="s">
        <v>3</v>
      </c>
      <c r="C4" s="5" t="s">
        <v>4</v>
      </c>
      <c r="D4" s="6" t="s">
        <v>5</v>
      </c>
      <c r="E4" s="7"/>
      <c r="F4" s="8"/>
      <c r="G4" s="5" t="s">
        <v>6</v>
      </c>
      <c r="H4" s="5"/>
      <c r="I4" s="5"/>
      <c r="J4" s="21" t="s">
        <v>7</v>
      </c>
      <c r="K4" s="22"/>
    </row>
    <row r="5" ht="34.5" customHeight="1" spans="1:11">
      <c r="A5" s="5"/>
      <c r="B5" s="5"/>
      <c r="C5" s="5"/>
      <c r="D5" s="5" t="s">
        <v>8</v>
      </c>
      <c r="E5" s="5" t="s">
        <v>9</v>
      </c>
      <c r="F5" s="9" t="s">
        <v>10</v>
      </c>
      <c r="G5" s="5" t="s">
        <v>8</v>
      </c>
      <c r="H5" s="5" t="s">
        <v>9</v>
      </c>
      <c r="I5" s="23" t="s">
        <v>11</v>
      </c>
      <c r="J5" s="23" t="s">
        <v>12</v>
      </c>
      <c r="K5" s="23" t="s">
        <v>13</v>
      </c>
    </row>
    <row r="6" s="1" customFormat="1" spans="1:11">
      <c r="A6" s="9" t="s">
        <v>14</v>
      </c>
      <c r="B6" s="9" t="s">
        <v>15</v>
      </c>
      <c r="C6" s="9"/>
      <c r="D6" s="9"/>
      <c r="E6" s="9"/>
      <c r="F6" s="10">
        <f t="shared" ref="F6:K6" si="0">F7+F30</f>
        <v>2737.01</v>
      </c>
      <c r="G6" s="9"/>
      <c r="H6" s="9"/>
      <c r="I6" s="23">
        <f t="shared" si="0"/>
        <v>2737.01</v>
      </c>
      <c r="J6" s="23">
        <f t="shared" ref="J6:J29" si="1">I6-K6</f>
        <v>1227.2</v>
      </c>
      <c r="K6" s="23">
        <f t="shared" si="0"/>
        <v>1509.81</v>
      </c>
    </row>
    <row r="7" s="1" customFormat="1" spans="1:11">
      <c r="A7" s="9">
        <v>1</v>
      </c>
      <c r="B7" s="9" t="s">
        <v>16</v>
      </c>
      <c r="C7" s="9"/>
      <c r="D7" s="11"/>
      <c r="E7" s="11"/>
      <c r="F7" s="10">
        <v>879.19</v>
      </c>
      <c r="G7" s="9"/>
      <c r="H7" s="9"/>
      <c r="I7" s="23">
        <f>I8+I17+I23</f>
        <v>657.51</v>
      </c>
      <c r="J7" s="24">
        <f t="shared" si="1"/>
        <v>0</v>
      </c>
      <c r="K7" s="23">
        <v>657.51</v>
      </c>
    </row>
    <row r="8" spans="1:11">
      <c r="A8" s="12">
        <v>1.1</v>
      </c>
      <c r="B8" s="12" t="s">
        <v>17</v>
      </c>
      <c r="C8" s="13" t="s">
        <v>18</v>
      </c>
      <c r="D8" s="14">
        <v>824.71</v>
      </c>
      <c r="E8" s="14">
        <v>4231.79</v>
      </c>
      <c r="F8" s="14">
        <v>349</v>
      </c>
      <c r="G8" s="14">
        <f t="shared" ref="G8:I8" si="2">SUM(G9:G16)</f>
        <v>740.78</v>
      </c>
      <c r="H8" s="14">
        <f t="shared" si="2"/>
        <v>25545.5126434068</v>
      </c>
      <c r="I8" s="14">
        <f t="shared" si="2"/>
        <v>219.67</v>
      </c>
      <c r="J8" s="24">
        <f t="shared" si="1"/>
        <v>0</v>
      </c>
      <c r="K8" s="14">
        <f t="shared" ref="K8:K29" si="3">I8</f>
        <v>219.67</v>
      </c>
    </row>
    <row r="9" spans="1:11">
      <c r="A9" s="12" t="s">
        <v>19</v>
      </c>
      <c r="B9" s="12" t="s">
        <v>20</v>
      </c>
      <c r="C9" s="13" t="s">
        <v>18</v>
      </c>
      <c r="D9" s="14">
        <v>97.7</v>
      </c>
      <c r="E9" s="14">
        <v>5280.45</v>
      </c>
      <c r="F9" s="14">
        <v>51.59</v>
      </c>
      <c r="G9" s="14">
        <v>97.7</v>
      </c>
      <c r="H9" s="14">
        <f t="shared" ref="H9:H16" si="4">I9/G9*10000</f>
        <v>2740.02047082907</v>
      </c>
      <c r="I9" s="14">
        <v>26.77</v>
      </c>
      <c r="J9" s="24">
        <f t="shared" si="1"/>
        <v>0</v>
      </c>
      <c r="K9" s="14">
        <f t="shared" si="3"/>
        <v>26.77</v>
      </c>
    </row>
    <row r="10" spans="1:11">
      <c r="A10" s="12" t="s">
        <v>21</v>
      </c>
      <c r="B10" s="12" t="s">
        <v>22</v>
      </c>
      <c r="C10" s="13" t="s">
        <v>18</v>
      </c>
      <c r="D10" s="14">
        <v>111</v>
      </c>
      <c r="E10" s="14">
        <v>4006.31</v>
      </c>
      <c r="F10" s="14">
        <v>44.47</v>
      </c>
      <c r="G10" s="14">
        <v>111</v>
      </c>
      <c r="H10" s="14">
        <f t="shared" si="4"/>
        <v>2828.82882882883</v>
      </c>
      <c r="I10" s="14">
        <v>31.4</v>
      </c>
      <c r="J10" s="24">
        <f t="shared" si="1"/>
        <v>0</v>
      </c>
      <c r="K10" s="14">
        <f t="shared" si="3"/>
        <v>31.4</v>
      </c>
    </row>
    <row r="11" spans="1:11">
      <c r="A11" s="12" t="s">
        <v>23</v>
      </c>
      <c r="B11" s="12" t="s">
        <v>24</v>
      </c>
      <c r="C11" s="13" t="s">
        <v>18</v>
      </c>
      <c r="D11" s="14">
        <v>166.86</v>
      </c>
      <c r="E11" s="14">
        <v>1302.29</v>
      </c>
      <c r="F11" s="14">
        <v>21.73</v>
      </c>
      <c r="G11" s="14">
        <v>134.86</v>
      </c>
      <c r="H11" s="14">
        <f t="shared" si="4"/>
        <v>1614.26664689307</v>
      </c>
      <c r="I11" s="14">
        <v>21.77</v>
      </c>
      <c r="J11" s="24">
        <f t="shared" si="1"/>
        <v>0</v>
      </c>
      <c r="K11" s="14">
        <f t="shared" si="3"/>
        <v>21.77</v>
      </c>
    </row>
    <row r="12" spans="1:11">
      <c r="A12" s="12" t="s">
        <v>25</v>
      </c>
      <c r="B12" s="12" t="s">
        <v>26</v>
      </c>
      <c r="C12" s="13" t="s">
        <v>18</v>
      </c>
      <c r="D12" s="14">
        <v>96</v>
      </c>
      <c r="E12" s="14">
        <v>7644.79</v>
      </c>
      <c r="F12" s="14">
        <v>73.39</v>
      </c>
      <c r="G12" s="14">
        <v>41.2</v>
      </c>
      <c r="H12" s="14">
        <f t="shared" si="4"/>
        <v>4740.29126213592</v>
      </c>
      <c r="I12" s="14">
        <v>19.53</v>
      </c>
      <c r="J12" s="24">
        <f t="shared" si="1"/>
        <v>0</v>
      </c>
      <c r="K12" s="14">
        <f t="shared" si="3"/>
        <v>19.53</v>
      </c>
    </row>
    <row r="13" spans="1:11">
      <c r="A13" s="12" t="s">
        <v>27</v>
      </c>
      <c r="B13" s="12" t="s">
        <v>28</v>
      </c>
      <c r="C13" s="13" t="s">
        <v>18</v>
      </c>
      <c r="D13" s="14">
        <v>92.15</v>
      </c>
      <c r="E13" s="14">
        <v>4361.37</v>
      </c>
      <c r="F13" s="14">
        <v>40.19</v>
      </c>
      <c r="G13" s="14">
        <v>92.15</v>
      </c>
      <c r="H13" s="14">
        <f t="shared" si="4"/>
        <v>2514.37873033098</v>
      </c>
      <c r="I13" s="14">
        <v>23.17</v>
      </c>
      <c r="J13" s="24">
        <f t="shared" si="1"/>
        <v>0</v>
      </c>
      <c r="K13" s="14">
        <f t="shared" si="3"/>
        <v>23.17</v>
      </c>
    </row>
    <row r="14" spans="1:11">
      <c r="A14" s="12" t="s">
        <v>29</v>
      </c>
      <c r="B14" s="12" t="s">
        <v>30</v>
      </c>
      <c r="C14" s="13" t="s">
        <v>18</v>
      </c>
      <c r="D14" s="14">
        <v>107</v>
      </c>
      <c r="E14" s="14">
        <v>1977.57</v>
      </c>
      <c r="F14" s="14">
        <v>21.16</v>
      </c>
      <c r="G14" s="14">
        <v>107</v>
      </c>
      <c r="H14" s="14">
        <f t="shared" si="4"/>
        <v>3746.72897196262</v>
      </c>
      <c r="I14" s="14">
        <v>40.09</v>
      </c>
      <c r="J14" s="24">
        <f t="shared" si="1"/>
        <v>0</v>
      </c>
      <c r="K14" s="14">
        <f t="shared" si="3"/>
        <v>40.09</v>
      </c>
    </row>
    <row r="15" spans="1:11">
      <c r="A15" s="12" t="s">
        <v>31</v>
      </c>
      <c r="B15" s="12" t="s">
        <v>32</v>
      </c>
      <c r="C15" s="12" t="s">
        <v>18</v>
      </c>
      <c r="D15" s="14">
        <v>123</v>
      </c>
      <c r="E15" s="14">
        <v>4182.11</v>
      </c>
      <c r="F15" s="14">
        <v>51.44</v>
      </c>
      <c r="G15" s="14">
        <v>126</v>
      </c>
      <c r="H15" s="14">
        <f t="shared" si="4"/>
        <v>3596.8253968254</v>
      </c>
      <c r="I15" s="14">
        <v>45.32</v>
      </c>
      <c r="J15" s="24">
        <f t="shared" si="1"/>
        <v>0</v>
      </c>
      <c r="K15" s="14">
        <f t="shared" si="3"/>
        <v>45.32</v>
      </c>
    </row>
    <row r="16" spans="1:11">
      <c r="A16" s="12" t="s">
        <v>33</v>
      </c>
      <c r="B16" s="12" t="s">
        <v>34</v>
      </c>
      <c r="C16" s="13" t="s">
        <v>18</v>
      </c>
      <c r="D16" s="14">
        <v>31</v>
      </c>
      <c r="E16" s="14">
        <v>14525.81</v>
      </c>
      <c r="F16" s="14">
        <v>45.03</v>
      </c>
      <c r="G16" s="14">
        <v>30.87</v>
      </c>
      <c r="H16" s="14">
        <f t="shared" si="4"/>
        <v>3764.17233560091</v>
      </c>
      <c r="I16" s="14">
        <v>11.62</v>
      </c>
      <c r="J16" s="24">
        <f t="shared" si="1"/>
        <v>0</v>
      </c>
      <c r="K16" s="14">
        <f t="shared" si="3"/>
        <v>11.62</v>
      </c>
    </row>
    <row r="17" spans="1:11">
      <c r="A17" s="12">
        <v>1.2</v>
      </c>
      <c r="B17" s="12" t="s">
        <v>35</v>
      </c>
      <c r="C17" s="13" t="s">
        <v>18</v>
      </c>
      <c r="D17" s="14">
        <v>447.1</v>
      </c>
      <c r="E17" s="14">
        <v>4764.03</v>
      </c>
      <c r="F17" s="14">
        <v>213</v>
      </c>
      <c r="G17" s="14">
        <f t="shared" ref="G17:I17" si="5">SUM(G18:G22)</f>
        <v>462.35</v>
      </c>
      <c r="H17" s="14">
        <f t="shared" si="5"/>
        <v>14312.3050464489</v>
      </c>
      <c r="I17" s="14">
        <f t="shared" si="5"/>
        <v>147.58</v>
      </c>
      <c r="J17" s="24">
        <f t="shared" si="1"/>
        <v>0</v>
      </c>
      <c r="K17" s="14">
        <f t="shared" si="3"/>
        <v>147.58</v>
      </c>
    </row>
    <row r="18" spans="1:11">
      <c r="A18" s="12" t="s">
        <v>36</v>
      </c>
      <c r="B18" s="12" t="s">
        <v>37</v>
      </c>
      <c r="C18" s="13" t="s">
        <v>18</v>
      </c>
      <c r="D18" s="14">
        <v>16</v>
      </c>
      <c r="E18" s="14">
        <v>3087.5</v>
      </c>
      <c r="F18" s="14">
        <v>4.94</v>
      </c>
      <c r="G18" s="14">
        <v>31.25</v>
      </c>
      <c r="H18" s="14">
        <f t="shared" ref="H18:H22" si="6">I18/G18*10000</f>
        <v>1433.6</v>
      </c>
      <c r="I18" s="14">
        <v>4.48</v>
      </c>
      <c r="J18" s="24">
        <f t="shared" si="1"/>
        <v>0</v>
      </c>
      <c r="K18" s="14">
        <f t="shared" si="3"/>
        <v>4.48</v>
      </c>
    </row>
    <row r="19" spans="1:11">
      <c r="A19" s="12" t="s">
        <v>38</v>
      </c>
      <c r="B19" s="12" t="s">
        <v>39</v>
      </c>
      <c r="C19" s="12" t="s">
        <v>18</v>
      </c>
      <c r="D19" s="14">
        <v>99</v>
      </c>
      <c r="E19" s="14">
        <v>6561.62</v>
      </c>
      <c r="F19" s="14">
        <v>64.96</v>
      </c>
      <c r="G19" s="14">
        <v>99</v>
      </c>
      <c r="H19" s="14">
        <f t="shared" si="6"/>
        <v>5041.41414141414</v>
      </c>
      <c r="I19" s="14">
        <v>49.91</v>
      </c>
      <c r="J19" s="24">
        <f t="shared" si="1"/>
        <v>0</v>
      </c>
      <c r="K19" s="14">
        <f t="shared" si="3"/>
        <v>49.91</v>
      </c>
    </row>
    <row r="20" spans="1:11">
      <c r="A20" s="12" t="s">
        <v>40</v>
      </c>
      <c r="B20" s="12" t="s">
        <v>41</v>
      </c>
      <c r="C20" s="13" t="s">
        <v>18</v>
      </c>
      <c r="D20" s="14">
        <v>86</v>
      </c>
      <c r="E20" s="14">
        <v>4677.91</v>
      </c>
      <c r="F20" s="14">
        <v>40.23</v>
      </c>
      <c r="G20" s="14">
        <v>86</v>
      </c>
      <c r="H20" s="14">
        <f t="shared" si="6"/>
        <v>2530.23255813954</v>
      </c>
      <c r="I20" s="14">
        <v>21.76</v>
      </c>
      <c r="J20" s="24">
        <f t="shared" si="1"/>
        <v>0</v>
      </c>
      <c r="K20" s="14">
        <f t="shared" si="3"/>
        <v>21.76</v>
      </c>
    </row>
    <row r="21" spans="1:11">
      <c r="A21" s="12" t="s">
        <v>42</v>
      </c>
      <c r="B21" s="12" t="s">
        <v>43</v>
      </c>
      <c r="C21" s="12" t="s">
        <v>18</v>
      </c>
      <c r="D21" s="14">
        <v>147.1</v>
      </c>
      <c r="E21" s="14">
        <v>5125.76</v>
      </c>
      <c r="F21" s="14">
        <v>75.4</v>
      </c>
      <c r="G21" s="14">
        <v>147.1</v>
      </c>
      <c r="H21" s="14">
        <f t="shared" si="6"/>
        <v>3927.26036709721</v>
      </c>
      <c r="I21" s="14">
        <v>57.77</v>
      </c>
      <c r="J21" s="24">
        <f t="shared" si="1"/>
        <v>0</v>
      </c>
      <c r="K21" s="14">
        <f t="shared" si="3"/>
        <v>57.77</v>
      </c>
    </row>
    <row r="22" spans="1:11">
      <c r="A22" s="12" t="s">
        <v>44</v>
      </c>
      <c r="B22" s="12" t="s">
        <v>45</v>
      </c>
      <c r="C22" s="13" t="s">
        <v>18</v>
      </c>
      <c r="D22" s="14">
        <v>99</v>
      </c>
      <c r="E22" s="14">
        <v>2774.75</v>
      </c>
      <c r="F22" s="14">
        <v>27.47</v>
      </c>
      <c r="G22" s="14">
        <v>99</v>
      </c>
      <c r="H22" s="14">
        <f t="shared" si="6"/>
        <v>1379.79797979798</v>
      </c>
      <c r="I22" s="14">
        <v>13.66</v>
      </c>
      <c r="J22" s="24">
        <f t="shared" si="1"/>
        <v>0</v>
      </c>
      <c r="K22" s="14">
        <f t="shared" si="3"/>
        <v>13.66</v>
      </c>
    </row>
    <row r="23" spans="1:11">
      <c r="A23" s="12">
        <v>1.3</v>
      </c>
      <c r="B23" s="12" t="s">
        <v>35</v>
      </c>
      <c r="C23" s="13" t="s">
        <v>18</v>
      </c>
      <c r="D23" s="14">
        <v>508.33</v>
      </c>
      <c r="E23" s="14">
        <v>6239.84</v>
      </c>
      <c r="F23" s="14">
        <v>317.19</v>
      </c>
      <c r="G23" s="14">
        <f t="shared" ref="G23:I23" si="7">SUM(G24:G29)</f>
        <v>501.61</v>
      </c>
      <c r="H23" s="14">
        <f t="shared" si="7"/>
        <v>1690936.85632018</v>
      </c>
      <c r="I23" s="14">
        <f t="shared" si="7"/>
        <v>290.26</v>
      </c>
      <c r="J23" s="24">
        <f t="shared" si="1"/>
        <v>0</v>
      </c>
      <c r="K23" s="14">
        <f t="shared" si="3"/>
        <v>290.26</v>
      </c>
    </row>
    <row r="24" spans="1:11">
      <c r="A24" s="12" t="s">
        <v>46</v>
      </c>
      <c r="B24" s="12" t="s">
        <v>47</v>
      </c>
      <c r="C24" s="13" t="s">
        <v>18</v>
      </c>
      <c r="D24" s="14">
        <v>49.3</v>
      </c>
      <c r="E24" s="14">
        <v>3634.89</v>
      </c>
      <c r="F24" s="14">
        <v>17.92</v>
      </c>
      <c r="G24" s="14">
        <v>49.3</v>
      </c>
      <c r="H24" s="14">
        <f t="shared" ref="H24:H29" si="8">I24/G24*10000</f>
        <v>6186.61257606491</v>
      </c>
      <c r="I24" s="14">
        <v>30.5</v>
      </c>
      <c r="J24" s="24">
        <f t="shared" si="1"/>
        <v>0</v>
      </c>
      <c r="K24" s="14">
        <f t="shared" si="3"/>
        <v>30.5</v>
      </c>
    </row>
    <row r="25" spans="1:11">
      <c r="A25" s="12" t="s">
        <v>48</v>
      </c>
      <c r="B25" s="12" t="s">
        <v>49</v>
      </c>
      <c r="C25" s="13" t="s">
        <v>18</v>
      </c>
      <c r="D25" s="14">
        <v>52</v>
      </c>
      <c r="E25" s="14">
        <v>1998.08</v>
      </c>
      <c r="F25" s="14">
        <v>10.39</v>
      </c>
      <c r="G25" s="14">
        <v>51.17</v>
      </c>
      <c r="H25" s="14">
        <f t="shared" si="8"/>
        <v>4291.57709595466</v>
      </c>
      <c r="I25" s="14">
        <v>21.96</v>
      </c>
      <c r="J25" s="24">
        <f t="shared" si="1"/>
        <v>0</v>
      </c>
      <c r="K25" s="14">
        <f t="shared" si="3"/>
        <v>21.96</v>
      </c>
    </row>
    <row r="26" spans="1:11">
      <c r="A26" s="12" t="s">
        <v>50</v>
      </c>
      <c r="B26" s="12" t="s">
        <v>51</v>
      </c>
      <c r="C26" s="13" t="s">
        <v>18</v>
      </c>
      <c r="D26" s="14">
        <v>170.08</v>
      </c>
      <c r="E26" s="14">
        <v>1541.63</v>
      </c>
      <c r="F26" s="14">
        <v>26.22</v>
      </c>
      <c r="G26" s="14">
        <v>167.4</v>
      </c>
      <c r="H26" s="14">
        <f t="shared" si="8"/>
        <v>590.203106332139</v>
      </c>
      <c r="I26" s="14">
        <v>9.88</v>
      </c>
      <c r="J26" s="24">
        <f t="shared" si="1"/>
        <v>0</v>
      </c>
      <c r="K26" s="14">
        <f t="shared" si="3"/>
        <v>9.88</v>
      </c>
    </row>
    <row r="27" spans="1:11">
      <c r="A27" s="12" t="s">
        <v>52</v>
      </c>
      <c r="B27" s="12" t="s">
        <v>53</v>
      </c>
      <c r="C27" s="13" t="s">
        <v>18</v>
      </c>
      <c r="D27" s="14">
        <v>124.53</v>
      </c>
      <c r="E27" s="14">
        <v>2089.46</v>
      </c>
      <c r="F27" s="14">
        <v>26.02</v>
      </c>
      <c r="G27" s="14">
        <v>122.97</v>
      </c>
      <c r="H27" s="14">
        <f t="shared" si="8"/>
        <v>1166.95128893226</v>
      </c>
      <c r="I27" s="14">
        <v>14.35</v>
      </c>
      <c r="J27" s="24">
        <f t="shared" si="1"/>
        <v>0</v>
      </c>
      <c r="K27" s="14">
        <f t="shared" si="3"/>
        <v>14.35</v>
      </c>
    </row>
    <row r="28" spans="1:11">
      <c r="A28" s="12" t="s">
        <v>54</v>
      </c>
      <c r="B28" s="12" t="s">
        <v>55</v>
      </c>
      <c r="C28" s="13" t="s">
        <v>18</v>
      </c>
      <c r="D28" s="14">
        <v>112.42</v>
      </c>
      <c r="E28" s="14">
        <v>5600.43</v>
      </c>
      <c r="F28" s="14">
        <v>62.96</v>
      </c>
      <c r="G28" s="14">
        <v>109.77</v>
      </c>
      <c r="H28" s="14">
        <f t="shared" si="8"/>
        <v>4201.51225289241</v>
      </c>
      <c r="I28" s="14">
        <v>46.12</v>
      </c>
      <c r="J28" s="24">
        <f t="shared" si="1"/>
        <v>0</v>
      </c>
      <c r="K28" s="14">
        <f t="shared" si="3"/>
        <v>46.12</v>
      </c>
    </row>
    <row r="29" spans="1:11">
      <c r="A29" s="12" t="s">
        <v>56</v>
      </c>
      <c r="B29" s="12" t="s">
        <v>57</v>
      </c>
      <c r="C29" s="12" t="s">
        <v>58</v>
      </c>
      <c r="D29" s="15">
        <v>1</v>
      </c>
      <c r="E29" s="16">
        <v>1736800</v>
      </c>
      <c r="F29" s="14">
        <v>173.68</v>
      </c>
      <c r="G29" s="14">
        <v>1</v>
      </c>
      <c r="H29" s="16">
        <f t="shared" si="8"/>
        <v>1674500</v>
      </c>
      <c r="I29" s="14">
        <v>167.45</v>
      </c>
      <c r="J29" s="24">
        <f t="shared" si="1"/>
        <v>0</v>
      </c>
      <c r="K29" s="14">
        <f t="shared" si="3"/>
        <v>167.45</v>
      </c>
    </row>
    <row r="30" s="1" customFormat="1" spans="1:11">
      <c r="A30" s="9">
        <v>2</v>
      </c>
      <c r="B30" s="9" t="s">
        <v>59</v>
      </c>
      <c r="C30" s="9"/>
      <c r="D30" s="11"/>
      <c r="E30" s="11"/>
      <c r="F30" s="10">
        <v>1857.82</v>
      </c>
      <c r="G30" s="9"/>
      <c r="H30" s="9"/>
      <c r="I30" s="23">
        <f t="shared" ref="I30:K30" si="9">I31+I39+I45</f>
        <v>2079.5</v>
      </c>
      <c r="J30" s="23">
        <f t="shared" si="9"/>
        <v>1227.2</v>
      </c>
      <c r="K30" s="23">
        <f t="shared" si="9"/>
        <v>852.3</v>
      </c>
    </row>
    <row r="31" spans="1:11">
      <c r="A31" s="12">
        <v>2.1</v>
      </c>
      <c r="B31" s="12" t="s">
        <v>17</v>
      </c>
      <c r="C31" s="12"/>
      <c r="D31" s="17"/>
      <c r="E31" s="17"/>
      <c r="F31" s="14">
        <v>922.9</v>
      </c>
      <c r="G31" s="12"/>
      <c r="H31" s="12"/>
      <c r="I31" s="24">
        <f>SUM(I32:I38)</f>
        <v>1056.58</v>
      </c>
      <c r="J31" s="24">
        <v>700.15</v>
      </c>
      <c r="K31" s="24">
        <f t="shared" ref="K31:K43" si="10">I31-J31</f>
        <v>356.43</v>
      </c>
    </row>
    <row r="32" spans="1:11">
      <c r="A32" s="12" t="s">
        <v>60</v>
      </c>
      <c r="B32" s="12" t="s">
        <v>20</v>
      </c>
      <c r="C32" s="12" t="s">
        <v>58</v>
      </c>
      <c r="D32" s="16">
        <v>1</v>
      </c>
      <c r="E32" s="16">
        <v>2562000</v>
      </c>
      <c r="F32" s="14">
        <v>256.2</v>
      </c>
      <c r="G32" s="12">
        <v>1</v>
      </c>
      <c r="H32" s="12">
        <v>2802000</v>
      </c>
      <c r="I32" s="24">
        <f t="shared" ref="I32:I38" si="11">G32*H32/10000</f>
        <v>280.2</v>
      </c>
      <c r="J32" s="24">
        <v>243.7</v>
      </c>
      <c r="K32" s="24">
        <f t="shared" si="10"/>
        <v>36.5</v>
      </c>
    </row>
    <row r="33" spans="1:11">
      <c r="A33" s="12" t="s">
        <v>61</v>
      </c>
      <c r="B33" s="12" t="s">
        <v>22</v>
      </c>
      <c r="C33" s="12" t="s">
        <v>58</v>
      </c>
      <c r="D33" s="16">
        <v>1</v>
      </c>
      <c r="E33" s="16">
        <v>1954600</v>
      </c>
      <c r="F33" s="14">
        <v>195.46</v>
      </c>
      <c r="G33" s="12">
        <v>1</v>
      </c>
      <c r="H33" s="12">
        <v>2304600</v>
      </c>
      <c r="I33" s="24">
        <f t="shared" si="11"/>
        <v>230.46</v>
      </c>
      <c r="J33" s="24">
        <v>183</v>
      </c>
      <c r="K33" s="24">
        <f t="shared" si="10"/>
        <v>47.46</v>
      </c>
    </row>
    <row r="34" spans="1:11">
      <c r="A34" s="12" t="s">
        <v>62</v>
      </c>
      <c r="B34" s="12" t="s">
        <v>24</v>
      </c>
      <c r="C34" s="12" t="s">
        <v>58</v>
      </c>
      <c r="D34" s="16">
        <v>1</v>
      </c>
      <c r="E34" s="16">
        <v>1351200</v>
      </c>
      <c r="F34" s="14">
        <v>135.12</v>
      </c>
      <c r="G34" s="12">
        <v>1</v>
      </c>
      <c r="H34" s="12">
        <v>1521200</v>
      </c>
      <c r="I34" s="24">
        <f t="shared" si="11"/>
        <v>152.12</v>
      </c>
      <c r="J34" s="24">
        <v>51.6</v>
      </c>
      <c r="K34" s="24">
        <f t="shared" si="10"/>
        <v>100.52</v>
      </c>
    </row>
    <row r="35" spans="1:11">
      <c r="A35" s="12" t="s">
        <v>63</v>
      </c>
      <c r="B35" s="12" t="s">
        <v>64</v>
      </c>
      <c r="C35" s="12" t="s">
        <v>58</v>
      </c>
      <c r="D35" s="16">
        <v>1</v>
      </c>
      <c r="E35" s="16">
        <v>500000</v>
      </c>
      <c r="F35" s="14">
        <v>50</v>
      </c>
      <c r="G35" s="12">
        <v>1</v>
      </c>
      <c r="H35" s="12">
        <v>500000</v>
      </c>
      <c r="I35" s="24">
        <f t="shared" si="11"/>
        <v>50</v>
      </c>
      <c r="J35" s="24">
        <v>39</v>
      </c>
      <c r="K35" s="24">
        <f t="shared" si="10"/>
        <v>11</v>
      </c>
    </row>
    <row r="36" spans="1:11">
      <c r="A36" s="12" t="s">
        <v>65</v>
      </c>
      <c r="B36" s="12" t="s">
        <v>66</v>
      </c>
      <c r="C36" s="12" t="s">
        <v>58</v>
      </c>
      <c r="D36" s="16">
        <v>1</v>
      </c>
      <c r="E36" s="16">
        <v>855600</v>
      </c>
      <c r="F36" s="14">
        <v>85.56</v>
      </c>
      <c r="G36" s="12">
        <v>1</v>
      </c>
      <c r="H36" s="12">
        <v>855600</v>
      </c>
      <c r="I36" s="24">
        <f t="shared" si="11"/>
        <v>85.56</v>
      </c>
      <c r="J36" s="24">
        <v>47.5</v>
      </c>
      <c r="K36" s="24">
        <f t="shared" si="10"/>
        <v>38.06</v>
      </c>
    </row>
    <row r="37" spans="1:11">
      <c r="A37" s="12" t="s">
        <v>67</v>
      </c>
      <c r="B37" s="12" t="s">
        <v>30</v>
      </c>
      <c r="C37" s="12" t="s">
        <v>58</v>
      </c>
      <c r="D37" s="16">
        <v>1</v>
      </c>
      <c r="E37" s="16">
        <v>1027100</v>
      </c>
      <c r="F37" s="14">
        <v>102.71</v>
      </c>
      <c r="G37" s="12">
        <v>1</v>
      </c>
      <c r="H37" s="12">
        <v>1197100</v>
      </c>
      <c r="I37" s="24">
        <f t="shared" si="11"/>
        <v>119.71</v>
      </c>
      <c r="J37" s="24">
        <v>50</v>
      </c>
      <c r="K37" s="24">
        <f t="shared" si="10"/>
        <v>69.71</v>
      </c>
    </row>
    <row r="38" spans="1:11">
      <c r="A38" s="12" t="s">
        <v>68</v>
      </c>
      <c r="B38" s="12" t="s">
        <v>32</v>
      </c>
      <c r="C38" s="12" t="s">
        <v>58</v>
      </c>
      <c r="D38" s="16">
        <v>1</v>
      </c>
      <c r="E38" s="16">
        <v>978500</v>
      </c>
      <c r="F38" s="14">
        <v>97.85</v>
      </c>
      <c r="G38" s="12">
        <v>1</v>
      </c>
      <c r="H38" s="12">
        <v>1385300</v>
      </c>
      <c r="I38" s="24">
        <f t="shared" si="11"/>
        <v>138.53</v>
      </c>
      <c r="J38" s="24">
        <v>85.35</v>
      </c>
      <c r="K38" s="24">
        <f t="shared" si="10"/>
        <v>53.18</v>
      </c>
    </row>
    <row r="39" spans="1:11">
      <c r="A39" s="12">
        <v>2.2</v>
      </c>
      <c r="B39" s="12" t="s">
        <v>35</v>
      </c>
      <c r="C39" s="12"/>
      <c r="D39" s="18"/>
      <c r="E39" s="19"/>
      <c r="F39" s="14">
        <v>810.82</v>
      </c>
      <c r="G39" s="12"/>
      <c r="H39" s="12"/>
      <c r="I39" s="24">
        <f>SUM(I40:I44)</f>
        <v>898.82</v>
      </c>
      <c r="J39" s="24">
        <v>527.05</v>
      </c>
      <c r="K39" s="24">
        <f t="shared" si="10"/>
        <v>371.77</v>
      </c>
    </row>
    <row r="40" spans="1:11">
      <c r="A40" s="12" t="s">
        <v>69</v>
      </c>
      <c r="B40" s="12" t="s">
        <v>70</v>
      </c>
      <c r="C40" s="12" t="s">
        <v>58</v>
      </c>
      <c r="D40" s="16">
        <v>1</v>
      </c>
      <c r="E40" s="19">
        <v>163600</v>
      </c>
      <c r="F40" s="14">
        <v>16.36</v>
      </c>
      <c r="G40" s="12">
        <v>1</v>
      </c>
      <c r="H40" s="12">
        <v>163600</v>
      </c>
      <c r="I40" s="24">
        <f t="shared" ref="I40:I44" si="12">G40*H40/10000</f>
        <v>16.36</v>
      </c>
      <c r="J40" s="24">
        <v>0</v>
      </c>
      <c r="K40" s="24">
        <f t="shared" si="10"/>
        <v>16.36</v>
      </c>
    </row>
    <row r="41" spans="1:11">
      <c r="A41" s="12" t="s">
        <v>71</v>
      </c>
      <c r="B41" s="12" t="s">
        <v>39</v>
      </c>
      <c r="C41" s="12" t="s">
        <v>58</v>
      </c>
      <c r="D41" s="16">
        <v>1</v>
      </c>
      <c r="E41" s="19">
        <v>219000</v>
      </c>
      <c r="F41" s="14">
        <v>21.9</v>
      </c>
      <c r="G41" s="12">
        <v>1</v>
      </c>
      <c r="H41" s="12">
        <v>219000</v>
      </c>
      <c r="I41" s="24">
        <f t="shared" si="12"/>
        <v>21.9</v>
      </c>
      <c r="J41" s="24">
        <v>13</v>
      </c>
      <c r="K41" s="24">
        <f t="shared" si="10"/>
        <v>8.9</v>
      </c>
    </row>
    <row r="42" spans="1:11">
      <c r="A42" s="12" t="s">
        <v>72</v>
      </c>
      <c r="B42" s="12" t="s">
        <v>73</v>
      </c>
      <c r="C42" s="12" t="s">
        <v>58</v>
      </c>
      <c r="D42" s="16">
        <v>1</v>
      </c>
      <c r="E42" s="19">
        <v>916630</v>
      </c>
      <c r="F42" s="14">
        <v>91.66</v>
      </c>
      <c r="G42" s="12">
        <v>1</v>
      </c>
      <c r="H42" s="12">
        <v>916600</v>
      </c>
      <c r="I42" s="24">
        <f t="shared" si="12"/>
        <v>91.66</v>
      </c>
      <c r="J42" s="24">
        <v>34.65</v>
      </c>
      <c r="K42" s="24">
        <f t="shared" si="10"/>
        <v>57.01</v>
      </c>
    </row>
    <row r="43" spans="1:11">
      <c r="A43" s="12" t="s">
        <v>74</v>
      </c>
      <c r="B43" s="12" t="s">
        <v>43</v>
      </c>
      <c r="C43" s="12" t="s">
        <v>58</v>
      </c>
      <c r="D43" s="16">
        <v>1</v>
      </c>
      <c r="E43" s="19">
        <v>6359000</v>
      </c>
      <c r="F43" s="14">
        <v>635.9</v>
      </c>
      <c r="G43" s="12">
        <v>1</v>
      </c>
      <c r="H43" s="12">
        <v>7239000</v>
      </c>
      <c r="I43" s="24">
        <f t="shared" si="12"/>
        <v>723.9</v>
      </c>
      <c r="J43" s="24">
        <v>434.4</v>
      </c>
      <c r="K43" s="24">
        <f t="shared" si="10"/>
        <v>289.5</v>
      </c>
    </row>
    <row r="44" spans="1:11">
      <c r="A44" s="12" t="s">
        <v>75</v>
      </c>
      <c r="B44" s="12" t="s">
        <v>45</v>
      </c>
      <c r="C44" s="12" t="s">
        <v>58</v>
      </c>
      <c r="D44" s="16">
        <v>1</v>
      </c>
      <c r="E44" s="19">
        <v>450000</v>
      </c>
      <c r="F44" s="14">
        <v>45</v>
      </c>
      <c r="G44" s="12">
        <v>1</v>
      </c>
      <c r="H44" s="12">
        <v>450000</v>
      </c>
      <c r="I44" s="24">
        <f t="shared" si="12"/>
        <v>45</v>
      </c>
      <c r="J44" s="24">
        <v>45</v>
      </c>
      <c r="K44" s="24">
        <v>0</v>
      </c>
    </row>
    <row r="45" spans="1:11">
      <c r="A45" s="12">
        <v>2.3</v>
      </c>
      <c r="B45" s="12" t="s">
        <v>76</v>
      </c>
      <c r="C45" s="12"/>
      <c r="D45" s="18"/>
      <c r="E45" s="19"/>
      <c r="F45" s="14">
        <v>124.1</v>
      </c>
      <c r="G45" s="12"/>
      <c r="H45" s="12"/>
      <c r="I45" s="24">
        <f>SUM(I46:I47)</f>
        <v>124.1</v>
      </c>
      <c r="J45" s="24">
        <v>0</v>
      </c>
      <c r="K45" s="24">
        <f t="shared" ref="K45:K57" si="13">I45-J45</f>
        <v>124.1</v>
      </c>
    </row>
    <row r="46" spans="1:11">
      <c r="A46" s="12" t="s">
        <v>77</v>
      </c>
      <c r="B46" s="12" t="s">
        <v>78</v>
      </c>
      <c r="C46" s="12" t="s">
        <v>58</v>
      </c>
      <c r="D46" s="16">
        <v>1</v>
      </c>
      <c r="E46" s="19">
        <v>743000</v>
      </c>
      <c r="F46" s="14">
        <v>74.3</v>
      </c>
      <c r="G46" s="12">
        <v>1</v>
      </c>
      <c r="H46" s="12">
        <v>743000</v>
      </c>
      <c r="I46" s="24">
        <f>G46*H46/10000</f>
        <v>74.3</v>
      </c>
      <c r="J46" s="24">
        <v>0</v>
      </c>
      <c r="K46" s="24">
        <f t="shared" si="13"/>
        <v>74.3</v>
      </c>
    </row>
    <row r="47" spans="1:11">
      <c r="A47" s="12" t="s">
        <v>79</v>
      </c>
      <c r="B47" s="12" t="s">
        <v>80</v>
      </c>
      <c r="C47" s="12" t="s">
        <v>58</v>
      </c>
      <c r="D47" s="16">
        <v>1</v>
      </c>
      <c r="E47" s="19">
        <v>498000</v>
      </c>
      <c r="F47" s="14">
        <v>49.8</v>
      </c>
      <c r="G47" s="12">
        <v>1</v>
      </c>
      <c r="H47" s="12">
        <v>498000</v>
      </c>
      <c r="I47" s="24">
        <f>G47*H47/10000</f>
        <v>49.8</v>
      </c>
      <c r="J47" s="24">
        <v>0</v>
      </c>
      <c r="K47" s="24">
        <f t="shared" si="13"/>
        <v>49.8</v>
      </c>
    </row>
    <row r="48" s="1" customFormat="1" spans="1:11">
      <c r="A48" s="9" t="s">
        <v>81</v>
      </c>
      <c r="B48" s="9" t="s">
        <v>82</v>
      </c>
      <c r="C48" s="9"/>
      <c r="D48" s="11"/>
      <c r="E48" s="11"/>
      <c r="F48" s="10">
        <v>185.38</v>
      </c>
      <c r="G48" s="9"/>
      <c r="H48" s="10">
        <v>185.38</v>
      </c>
      <c r="I48" s="23">
        <v>185.38</v>
      </c>
      <c r="J48" s="24">
        <v>0</v>
      </c>
      <c r="K48" s="24">
        <f t="shared" si="13"/>
        <v>185.38</v>
      </c>
    </row>
    <row r="49" spans="1:11">
      <c r="A49" s="12">
        <v>1</v>
      </c>
      <c r="B49" s="12" t="s">
        <v>83</v>
      </c>
      <c r="C49" s="12"/>
      <c r="D49" s="17"/>
      <c r="E49" s="17"/>
      <c r="F49" s="14">
        <v>50.14</v>
      </c>
      <c r="G49" s="12"/>
      <c r="H49" s="14">
        <v>50.14</v>
      </c>
      <c r="I49" s="24">
        <v>50.14</v>
      </c>
      <c r="J49" s="24">
        <v>0</v>
      </c>
      <c r="K49" s="24">
        <f t="shared" si="13"/>
        <v>50.14</v>
      </c>
    </row>
    <row r="50" spans="1:11">
      <c r="A50" s="12">
        <v>2</v>
      </c>
      <c r="B50" s="12" t="s">
        <v>84</v>
      </c>
      <c r="C50" s="12"/>
      <c r="D50" s="17"/>
      <c r="E50" s="17"/>
      <c r="F50" s="14">
        <v>71.79</v>
      </c>
      <c r="G50" s="12"/>
      <c r="H50" s="14">
        <v>71.79</v>
      </c>
      <c r="I50" s="24">
        <v>71.79</v>
      </c>
      <c r="J50" s="24">
        <v>0</v>
      </c>
      <c r="K50" s="24">
        <f t="shared" si="13"/>
        <v>71.79</v>
      </c>
    </row>
    <row r="51" spans="1:11">
      <c r="A51" s="12" t="s">
        <v>7</v>
      </c>
      <c r="B51" s="12" t="s">
        <v>85</v>
      </c>
      <c r="C51" s="12"/>
      <c r="D51" s="17"/>
      <c r="E51" s="17"/>
      <c r="F51" s="14">
        <v>19.17</v>
      </c>
      <c r="G51" s="12"/>
      <c r="H51" s="14">
        <v>19.17</v>
      </c>
      <c r="I51" s="24">
        <v>19.17</v>
      </c>
      <c r="J51" s="24">
        <v>0</v>
      </c>
      <c r="K51" s="24">
        <f t="shared" si="13"/>
        <v>19.17</v>
      </c>
    </row>
    <row r="52" spans="1:11">
      <c r="A52" s="12">
        <v>3</v>
      </c>
      <c r="B52" s="12" t="s">
        <v>86</v>
      </c>
      <c r="C52" s="12"/>
      <c r="D52" s="17"/>
      <c r="E52" s="17"/>
      <c r="F52" s="14">
        <v>8.52</v>
      </c>
      <c r="G52" s="12"/>
      <c r="H52" s="14">
        <v>8.52</v>
      </c>
      <c r="I52" s="24">
        <v>8.52</v>
      </c>
      <c r="J52" s="24">
        <v>0</v>
      </c>
      <c r="K52" s="24">
        <f t="shared" si="13"/>
        <v>8.52</v>
      </c>
    </row>
    <row r="53" spans="1:11">
      <c r="A53" s="12">
        <v>4</v>
      </c>
      <c r="B53" s="12" t="s">
        <v>87</v>
      </c>
      <c r="C53" s="12"/>
      <c r="D53" s="17"/>
      <c r="E53" s="17"/>
      <c r="F53" s="14">
        <v>34.87</v>
      </c>
      <c r="G53" s="12"/>
      <c r="H53" s="14">
        <v>34.87</v>
      </c>
      <c r="I53" s="24">
        <v>34.87</v>
      </c>
      <c r="J53" s="24">
        <v>0</v>
      </c>
      <c r="K53" s="24">
        <f t="shared" si="13"/>
        <v>34.87</v>
      </c>
    </row>
    <row r="54" spans="1:11">
      <c r="A54" s="12">
        <v>5</v>
      </c>
      <c r="B54" s="12" t="s">
        <v>88</v>
      </c>
      <c r="C54" s="12"/>
      <c r="D54" s="17"/>
      <c r="E54" s="17"/>
      <c r="F54" s="14">
        <v>13.75</v>
      </c>
      <c r="G54" s="12"/>
      <c r="H54" s="14">
        <v>13.75</v>
      </c>
      <c r="I54" s="24">
        <v>13.75</v>
      </c>
      <c r="J54" s="24">
        <v>0</v>
      </c>
      <c r="K54" s="24">
        <f t="shared" si="13"/>
        <v>13.75</v>
      </c>
    </row>
    <row r="55" spans="1:11">
      <c r="A55" s="12">
        <v>6</v>
      </c>
      <c r="B55" s="12" t="s">
        <v>89</v>
      </c>
      <c r="C55" s="12"/>
      <c r="D55" s="17"/>
      <c r="E55" s="17"/>
      <c r="F55" s="14">
        <v>6.31</v>
      </c>
      <c r="G55" s="12"/>
      <c r="H55" s="14">
        <v>6.31</v>
      </c>
      <c r="I55" s="24">
        <v>6.31</v>
      </c>
      <c r="J55" s="24">
        <v>0</v>
      </c>
      <c r="K55" s="24">
        <f t="shared" si="13"/>
        <v>6.31</v>
      </c>
    </row>
    <row r="56" s="1" customFormat="1" spans="1:11">
      <c r="A56" s="9" t="s">
        <v>90</v>
      </c>
      <c r="B56" s="9" t="s">
        <v>91</v>
      </c>
      <c r="C56" s="9"/>
      <c r="D56" s="11"/>
      <c r="E56" s="11"/>
      <c r="F56" s="10">
        <v>146.12</v>
      </c>
      <c r="G56" s="9"/>
      <c r="H56" s="9"/>
      <c r="I56" s="23">
        <v>146.12</v>
      </c>
      <c r="J56" s="23">
        <v>0</v>
      </c>
      <c r="K56" s="23">
        <f t="shared" si="13"/>
        <v>146.12</v>
      </c>
    </row>
    <row r="57" s="1" customFormat="1" spans="1:11">
      <c r="A57" s="9" t="s">
        <v>92</v>
      </c>
      <c r="B57" s="9" t="s">
        <v>93</v>
      </c>
      <c r="C57" s="9"/>
      <c r="D57" s="20"/>
      <c r="E57" s="20"/>
      <c r="F57" s="10">
        <f>F6+F48+F56</f>
        <v>3068.51</v>
      </c>
      <c r="G57" s="9"/>
      <c r="H57" s="9"/>
      <c r="I57" s="23">
        <f>I6+I48+I56</f>
        <v>3068.51</v>
      </c>
      <c r="J57" s="23">
        <f>J30</f>
        <v>1227.2</v>
      </c>
      <c r="K57" s="23">
        <f t="shared" si="13"/>
        <v>1841.31</v>
      </c>
    </row>
  </sheetData>
  <mergeCells count="7">
    <mergeCell ref="A2:K2"/>
    <mergeCell ref="D4:F4"/>
    <mergeCell ref="G4:I4"/>
    <mergeCell ref="J4:K4"/>
    <mergeCell ref="A4:A5"/>
    <mergeCell ref="B4:B5"/>
    <mergeCell ref="C4:C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资金分配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张妍琼</dc:creator>
  <cp:lastModifiedBy>yq.Zhang</cp:lastModifiedBy>
  <dcterms:created xsi:type="dcterms:W3CDTF">2025-06-18T03:20:43Z</dcterms:created>
  <dcterms:modified xsi:type="dcterms:W3CDTF">2025-06-18T03:25:18Z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A627BD6D7D5A4A9CB4B20135188D45D4_11</vt:lpwstr>
  </property>
  <property fmtid="{D5CDD505-2E9C-101B-9397-08002B2CF9AE}" pid="3" name="KSOProductBuildVer">
    <vt:lpwstr>2052-12.1.0.20305</vt:lpwstr>
  </property>
</Properties>
</file>